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15\"/>
    </mc:Choice>
  </mc:AlternateContent>
  <xr:revisionPtr revIDLastSave="0" documentId="13_ncr:1_{BC607461-3FF4-4C28-BAE5-067C230BB9D5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44" i="1" l="1"/>
  <c r="C42" i="1"/>
  <c r="C37" i="1"/>
  <c r="C30" i="1"/>
  <c r="I38" i="1"/>
  <c r="I37" i="1"/>
  <c r="I36" i="1"/>
  <c r="I35" i="1"/>
  <c r="I34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6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32" i="1" l="1"/>
  <c r="H39" i="2"/>
  <c r="H33" i="2"/>
  <c r="H42" i="2"/>
  <c r="H36" i="2"/>
  <c r="C31" i="1"/>
  <c r="H69" i="2"/>
  <c r="D70" i="2"/>
  <c r="H68" i="2"/>
  <c r="D72" i="2" l="1"/>
  <c r="H70" i="2"/>
  <c r="D73" i="2" l="1"/>
  <c r="H72" i="2"/>
  <c r="D74" i="2" l="1"/>
  <c r="H73" i="2"/>
  <c r="H74" i="2" l="1"/>
  <c r="C35" i="1"/>
  <c r="C38" i="1" l="1"/>
  <c r="C40" i="1" s="1"/>
  <c r="C39" i="1" l="1"/>
</calcChain>
</file>

<file path=xl/sharedStrings.xml><?xml version="1.0" encoding="utf-8"?>
<sst xmlns="http://schemas.openxmlformats.org/spreadsheetml/2006/main" count="341" uniqueCount="156">
  <si>
    <t>СВОДКА ЗАТРАТ</t>
  </si>
  <si>
    <t>P_0915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</si>
  <si>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</si>
  <si>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</si>
  <si>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</si>
  <si>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</si>
  <si>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</si>
  <si>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</si>
  <si>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</si>
  <si>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</si>
  <si>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</si>
  <si>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</si>
  <si>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</si>
  <si>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</si>
  <si>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</si>
  <si>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</si>
  <si>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</si>
  <si>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</si>
  <si>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</si>
  <si>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</si>
  <si>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</si>
  <si>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</si>
  <si>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</si>
  <si>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</si>
  <si>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</si>
  <si>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</si>
  <si>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</si>
  <si>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</si>
  <si>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</si>
  <si>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</si>
  <si>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</si>
  <si>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</si>
  <si>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</si>
  <si>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</si>
  <si>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</si>
  <si>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</si>
  <si>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</si>
  <si>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</si>
  <si>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</si>
  <si>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</si>
  <si>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</si>
  <si>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</si>
  <si>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</si>
  <si>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</si>
  <si>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</si>
  <si>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</si>
  <si>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</si>
  <si>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</si>
  <si>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</si>
  <si>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</si>
  <si>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</si>
  <si>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</si>
  <si>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</si>
  <si>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</si>
  <si>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</si>
  <si>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</si>
  <si>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</si>
  <si>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</si>
  <si>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</si>
  <si>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</si>
  <si>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</si>
  <si>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</si>
  <si>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</si>
  <si>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</si>
  <si>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</si>
  <si>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</si>
  <si>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</si>
  <si>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</si>
  <si>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</si>
  <si>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</si>
  <si>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</si>
  <si>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</si>
  <si>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</si>
  <si>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</si>
  <si>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</si>
  <si>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</si>
  <si>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</si>
  <si>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</si>
  <si>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</si>
  <si>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</si>
  <si>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</si>
  <si>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</si>
  <si>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</si>
  <si>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</si>
  <si>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</si>
  <si>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</si>
  <si>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</si>
  <si>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</si>
  <si>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</si>
  <si>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</si>
  <si>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</si>
  <si>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</si>
  <si>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</si>
  <si>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</si>
  <si>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</si>
  <si>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</si>
  <si>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</si>
  <si>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</si>
  <si>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</si>
  <si>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</si>
  <si>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</si>
  <si>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</si>
  <si>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</si>
  <si>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</si>
  <si>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</si>
  <si>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</si>
  <si>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</si>
  <si>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</si>
  <si>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</si>
  <si>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</si>
  <si>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</si>
  <si>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</si>
  <si>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</si>
  <si>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</si>
  <si>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</si>
  <si>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</si>
  <si>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</si>
  <si>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</si>
  <si>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</si>
  <si>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</si>
  <si>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</si>
  <si>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</si>
  <si>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</si>
  <si>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</si>
  <si>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</si>
  <si>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</si>
  <si>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</si>
  <si>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</si>
  <si>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</si>
  <si>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</si>
  <si>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</si>
  <si>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</si>
  <si>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</si>
  <si>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</si>
  <si>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</si>
  <si>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</si>
  <si>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</si>
  <si>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</si>
  <si>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</si>
  <si>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</si>
  <si>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</si>
  <si>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</si>
  <si>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</si>
  <si>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</si>
  <si>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</si>
  <si>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</si>
  <si>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</si>
  <si>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</si>
  <si>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</si>
  <si>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</si>
  <si>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</si>
  <si>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</si>
  <si>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</si>
  <si>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Понижающий коэффициент</t>
  </si>
  <si>
    <t>Итого, с учётом понижающего коэффициента</t>
  </si>
  <si>
    <t>Реконструкция КЛ 6 кВ Ф-21 нитка А и Б ПС 110/6 кВ Городская-1 -РП 220 I c. (двухцепная протяженностью 3,311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</si>
</sst>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3" fillId="0" borderId="0" xfId="0" applyFont="1"/>
    <xf numFmtId="43" fontId="0" fillId="0" borderId="0" xfId="0" applyNumberFormat="1"/>
    <xf numFmtId="164" fontId="0" fillId="0" borderId="0" xfId="0" applyNumberFormat="1"/>
    <xf numFmtId="164" fontId="13" fillId="0" borderId="0" xfId="0" applyNumberFormat="1" applyFont="1"/>
    <xf numFmtId="43" fontId="15" fillId="0" borderId="1" xfId="1" applyNumberFormat="1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6" zoomScale="90" zoomScaleNormal="90" workbookViewId="0">
      <selection activeCell="B29" sqref="B2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109375" customWidth="1"/>
    <col min="5" max="7" width="14.88671875" customWidth="1"/>
    <col min="9" max="9" width="13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90" t="s">
        <v>0</v>
      </c>
      <c r="B12" s="90"/>
      <c r="C12" s="90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93" t="s">
        <v>1</v>
      </c>
      <c r="B16" s="93"/>
      <c r="C16" s="93"/>
    </row>
    <row r="17" spans="1:9" ht="16.2" customHeight="1" x14ac:dyDescent="0.3">
      <c r="A17" s="92" t="s">
        <v>2</v>
      </c>
      <c r="B17" s="92"/>
      <c r="C17" s="92"/>
    </row>
    <row r="18" spans="1:9" ht="16.2" customHeight="1" x14ac:dyDescent="0.3">
      <c r="A18" s="1"/>
      <c r="B18" s="1"/>
      <c r="C18" s="1"/>
    </row>
    <row r="19" spans="1:9" ht="72" customHeight="1" x14ac:dyDescent="0.3">
      <c r="A19" s="91" t="s">
        <v>155</v>
      </c>
      <c r="B19" s="91"/>
      <c r="C19" s="91"/>
    </row>
    <row r="20" spans="1:9" ht="16.2" customHeight="1" x14ac:dyDescent="0.3">
      <c r="A20" s="92" t="s">
        <v>3</v>
      </c>
      <c r="B20" s="92"/>
      <c r="C20" s="92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7" t="s">
        <v>152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147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148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149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7" t="s">
        <v>139</v>
      </c>
      <c r="B33" s="88"/>
      <c r="C33" s="89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140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142</v>
      </c>
      <c r="C35" s="76">
        <f>ССР!D74+ССР!E74</f>
        <v>75480.15590565528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146</v>
      </c>
      <c r="C36" s="76">
        <f>ССР!F74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147</v>
      </c>
      <c r="C37" s="76">
        <f>(ССР!G70)*1.2</f>
        <v>6960.6284339434887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82440.784339598773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148</v>
      </c>
      <c r="C39" s="62">
        <f>C38-ROUND(C38/1.2,5)</f>
        <v>13740.130719598776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149</v>
      </c>
      <c r="C40" s="77">
        <f>C38*I37</f>
        <v>99858.409624349893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 t="s">
        <v>153</v>
      </c>
      <c r="C41" s="86">
        <v>0.95</v>
      </c>
      <c r="D41" s="57"/>
      <c r="E41" s="68"/>
      <c r="F41" s="69"/>
      <c r="G41" s="51"/>
      <c r="H41" s="51"/>
      <c r="I41" s="51"/>
    </row>
    <row r="42" spans="1:9" ht="15.6" x14ac:dyDescent="0.3">
      <c r="A42" s="50"/>
      <c r="B42" s="53" t="s">
        <v>154</v>
      </c>
      <c r="C42" s="77">
        <f>C40*C41</f>
        <v>94865.489143132392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/>
      <c r="C43" s="76"/>
      <c r="D43" s="57"/>
      <c r="E43" s="78"/>
      <c r="F43" s="57"/>
      <c r="G43" s="51"/>
      <c r="H43" s="51"/>
      <c r="I43" s="51"/>
    </row>
    <row r="44" spans="1:9" ht="15.6" x14ac:dyDescent="0.3">
      <c r="A44" s="50"/>
      <c r="B44" s="53" t="s">
        <v>150</v>
      </c>
      <c r="C44" s="108">
        <f>C42+C32</f>
        <v>94865.489143132392</v>
      </c>
      <c r="D44" s="57"/>
      <c r="E44" s="68"/>
      <c r="F44" s="69"/>
      <c r="G44" s="51"/>
      <c r="H44" s="51"/>
      <c r="I44" s="79"/>
    </row>
    <row r="45" spans="1:9" ht="15.6" x14ac:dyDescent="0.3">
      <c r="A45" s="52"/>
      <c r="B45" s="52"/>
      <c r="C45" s="52"/>
      <c r="D45" s="79"/>
      <c r="E45" s="51"/>
      <c r="F45" s="74"/>
      <c r="G45" s="51"/>
      <c r="H45" s="51"/>
      <c r="I45" s="51"/>
    </row>
    <row r="46" spans="1:9" ht="15.6" x14ac:dyDescent="0.3">
      <c r="A46" s="80" t="s">
        <v>151</v>
      </c>
      <c r="B46" s="52"/>
      <c r="C46" s="52"/>
      <c r="D46" s="51"/>
      <c r="E46" s="81"/>
      <c r="F46" s="51"/>
      <c r="G46" s="51"/>
      <c r="H46" s="51"/>
      <c r="I46" s="51"/>
    </row>
    <row r="47" spans="1:9" x14ac:dyDescent="0.3">
      <c r="D47" s="85"/>
      <c r="E47" s="82"/>
      <c r="F47" s="82"/>
      <c r="G47" s="82"/>
    </row>
    <row r="48" spans="1:9" x14ac:dyDescent="0.3">
      <c r="D48" s="83"/>
      <c r="E48" s="84"/>
      <c r="F48" s="84"/>
    </row>
    <row r="49" spans="7:7" x14ac:dyDescent="0.3">
      <c r="G49" s="84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7" t="s">
        <v>123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3">
      <c r="A4" s="25" t="s">
        <v>132</v>
      </c>
      <c r="B4" s="26" t="s">
        <v>112</v>
      </c>
      <c r="C4" s="27">
        <v>4.7902874999999998</v>
      </c>
      <c r="D4" s="27">
        <v>5103.9171675885</v>
      </c>
      <c r="E4" s="26">
        <v>6</v>
      </c>
      <c r="F4" s="26"/>
      <c r="G4" s="27">
        <v>24449.230608934999</v>
      </c>
      <c r="H4" s="28"/>
    </row>
    <row r="5" spans="1:8" ht="39" customHeight="1" x14ac:dyDescent="0.3">
      <c r="A5" s="25" t="s">
        <v>133</v>
      </c>
      <c r="B5" s="26" t="s">
        <v>112</v>
      </c>
      <c r="C5" s="27">
        <v>1.3969499999999999</v>
      </c>
      <c r="D5" s="27">
        <v>818.22700652441995</v>
      </c>
      <c r="E5" s="26">
        <v>6</v>
      </c>
      <c r="F5" s="26"/>
      <c r="G5" s="27">
        <v>1143.0222167643001</v>
      </c>
      <c r="H5" s="28"/>
    </row>
    <row r="6" spans="1:8" ht="39" customHeight="1" x14ac:dyDescent="0.3">
      <c r="A6" s="25" t="s">
        <v>134</v>
      </c>
      <c r="B6" s="26" t="s">
        <v>112</v>
      </c>
      <c r="C6" s="27">
        <v>3.0529411764706</v>
      </c>
      <c r="D6" s="27">
        <v>1662.7573397988001</v>
      </c>
      <c r="E6" s="26">
        <v>0.4</v>
      </c>
      <c r="F6" s="26"/>
      <c r="G6" s="27">
        <v>5076.3003491504996</v>
      </c>
      <c r="H6" s="28"/>
    </row>
    <row r="7" spans="1:8" ht="39" customHeight="1" x14ac:dyDescent="0.3">
      <c r="A7" s="25" t="s">
        <v>135</v>
      </c>
      <c r="B7" s="26" t="s">
        <v>112</v>
      </c>
      <c r="C7" s="27">
        <v>0.17647058823528999</v>
      </c>
      <c r="D7" s="27">
        <v>1363.9187907776</v>
      </c>
      <c r="E7" s="26">
        <v>0.4</v>
      </c>
      <c r="F7" s="26"/>
      <c r="G7" s="27">
        <v>240.69155131369001</v>
      </c>
      <c r="H7" s="28"/>
    </row>
    <row r="8" spans="1:8" ht="39" customHeight="1" x14ac:dyDescent="0.3">
      <c r="A8" s="25" t="s">
        <v>136</v>
      </c>
      <c r="B8" s="26" t="s">
        <v>112</v>
      </c>
      <c r="C8" s="27">
        <v>2.6647058823529002</v>
      </c>
      <c r="D8" s="27">
        <v>1049.6719013825</v>
      </c>
      <c r="E8" s="26">
        <v>0.4</v>
      </c>
      <c r="F8" s="26"/>
      <c r="G8" s="27">
        <v>2797.0668901545</v>
      </c>
      <c r="H8" s="28"/>
    </row>
    <row r="9" spans="1:8" ht="39" customHeight="1" x14ac:dyDescent="0.3">
      <c r="A9" s="25" t="s">
        <v>137</v>
      </c>
      <c r="B9" s="26" t="s">
        <v>112</v>
      </c>
      <c r="C9" s="27">
        <v>0.6</v>
      </c>
      <c r="D9" s="27">
        <v>6808.6826035618997</v>
      </c>
      <c r="E9" s="26">
        <v>0.4</v>
      </c>
      <c r="F9" s="26"/>
      <c r="G9" s="27">
        <v>4085.2095621371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C18" sqref="C18:C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91" t="s">
        <v>155</v>
      </c>
      <c r="B13" s="91"/>
      <c r="C13" s="91"/>
      <c r="D13" s="91"/>
      <c r="E13" s="91"/>
      <c r="F13" s="91"/>
      <c r="G13" s="91"/>
      <c r="H13" s="91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4" t="s">
        <v>4</v>
      </c>
      <c r="B18" s="94" t="s">
        <v>13</v>
      </c>
      <c r="C18" s="94" t="s">
        <v>14</v>
      </c>
      <c r="D18" s="95" t="s">
        <v>15</v>
      </c>
      <c r="E18" s="96"/>
      <c r="F18" s="96"/>
      <c r="G18" s="96"/>
      <c r="H18" s="97"/>
    </row>
    <row r="19" spans="1:8" ht="85.2" customHeight="1" x14ac:dyDescent="0.3">
      <c r="A19" s="94"/>
      <c r="B19" s="94"/>
      <c r="C19" s="94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31058.108082866998</v>
      </c>
      <c r="E25" s="20">
        <v>2115.1000231259</v>
      </c>
      <c r="F25" s="20">
        <v>0</v>
      </c>
      <c r="G25" s="20">
        <v>0</v>
      </c>
      <c r="H25" s="20">
        <v>33173.208105992999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23624.470588234999</v>
      </c>
      <c r="E26" s="20">
        <v>1550.1176470588</v>
      </c>
      <c r="F26" s="20">
        <v>0</v>
      </c>
      <c r="G26" s="20">
        <v>0</v>
      </c>
      <c r="H26" s="20">
        <v>25174.588235293999</v>
      </c>
    </row>
    <row r="27" spans="1:8" ht="16.95" customHeight="1" x14ac:dyDescent="0.3">
      <c r="A27" s="6"/>
      <c r="B27" s="9"/>
      <c r="C27" s="9" t="s">
        <v>28</v>
      </c>
      <c r="D27" s="20">
        <v>54682.578671101997</v>
      </c>
      <c r="E27" s="20">
        <v>3665.2176701847002</v>
      </c>
      <c r="F27" s="20">
        <v>0</v>
      </c>
      <c r="G27" s="20">
        <v>0</v>
      </c>
      <c r="H27" s="20">
        <v>58347.796341287001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54682.578671101997</v>
      </c>
      <c r="E43" s="20">
        <v>3665.2176701847002</v>
      </c>
      <c r="F43" s="20">
        <v>0</v>
      </c>
      <c r="G43" s="20">
        <v>0</v>
      </c>
      <c r="H43" s="20">
        <v>58347.796341287001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621.16216165732999</v>
      </c>
      <c r="E45" s="20">
        <v>42.302000462518997</v>
      </c>
      <c r="F45" s="20">
        <v>0</v>
      </c>
      <c r="G45" s="20">
        <v>0</v>
      </c>
      <c r="H45" s="20">
        <v>663.46416211985002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472.48941176470998</v>
      </c>
      <c r="E46" s="20">
        <v>31.002352941175999</v>
      </c>
      <c r="F46" s="20">
        <v>0</v>
      </c>
      <c r="G46" s="20">
        <v>0</v>
      </c>
      <c r="H46" s="20">
        <v>503.49176470587997</v>
      </c>
    </row>
    <row r="47" spans="1:8" ht="16.95" customHeight="1" x14ac:dyDescent="0.3">
      <c r="A47" s="6"/>
      <c r="B47" s="9"/>
      <c r="C47" s="9" t="s">
        <v>44</v>
      </c>
      <c r="D47" s="20">
        <v>1093.651573422</v>
      </c>
      <c r="E47" s="20">
        <v>73.304353403695004</v>
      </c>
      <c r="F47" s="20">
        <v>0</v>
      </c>
      <c r="G47" s="20">
        <v>0</v>
      </c>
      <c r="H47" s="20">
        <v>1166.9559268257001</v>
      </c>
    </row>
    <row r="48" spans="1:8" ht="16.95" customHeight="1" x14ac:dyDescent="0.3">
      <c r="A48" s="6"/>
      <c r="B48" s="9"/>
      <c r="C48" s="9" t="s">
        <v>45</v>
      </c>
      <c r="D48" s="20">
        <v>55776.230244523998</v>
      </c>
      <c r="E48" s="20">
        <v>3738.5220235883999</v>
      </c>
      <c r="F48" s="20">
        <v>0</v>
      </c>
      <c r="G48" s="20">
        <v>0</v>
      </c>
      <c r="H48" s="20">
        <v>59514.752268112003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100.86915162448</v>
      </c>
      <c r="H50" s="20">
        <v>100.86915162448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826.82895338210005</v>
      </c>
      <c r="E51" s="20">
        <v>56.30819281566</v>
      </c>
      <c r="F51" s="20">
        <v>0</v>
      </c>
      <c r="G51" s="20">
        <v>0</v>
      </c>
      <c r="H51" s="20">
        <v>883.13714619775999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473.616246375</v>
      </c>
      <c r="H52" s="20">
        <v>473.616246375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35.029411764705998</v>
      </c>
      <c r="H53" s="20">
        <v>35.029411764705998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628.930656</v>
      </c>
      <c r="E54" s="20">
        <v>41.267232</v>
      </c>
      <c r="F54" s="20">
        <v>0</v>
      </c>
      <c r="G54" s="20">
        <v>23.029411764706001</v>
      </c>
      <c r="H54" s="20">
        <v>693.22729976470998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721.01561111530998</v>
      </c>
      <c r="H55" s="20">
        <v>721.01561111530998</v>
      </c>
    </row>
    <row r="56" spans="1:8" ht="16.95" customHeight="1" x14ac:dyDescent="0.3">
      <c r="A56" s="6"/>
      <c r="B56" s="9"/>
      <c r="C56" s="9" t="s">
        <v>57</v>
      </c>
      <c r="D56" s="20">
        <v>1455.7596093821001</v>
      </c>
      <c r="E56" s="20">
        <v>97.57542481566</v>
      </c>
      <c r="F56" s="20">
        <v>0</v>
      </c>
      <c r="G56" s="20">
        <v>1353.5598326442</v>
      </c>
      <c r="H56" s="20">
        <v>2906.8948668419998</v>
      </c>
    </row>
    <row r="57" spans="1:8" ht="16.95" customHeight="1" x14ac:dyDescent="0.3">
      <c r="A57" s="6"/>
      <c r="B57" s="9"/>
      <c r="C57" s="9" t="s">
        <v>58</v>
      </c>
      <c r="D57" s="20">
        <v>57231.989853906001</v>
      </c>
      <c r="E57" s="20">
        <v>3836.0974484040999</v>
      </c>
      <c r="F57" s="20">
        <v>0</v>
      </c>
      <c r="G57" s="20">
        <v>1353.5598326442</v>
      </c>
      <c r="H57" s="20">
        <v>62421.647134954001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57231.989853906001</v>
      </c>
      <c r="E61" s="20">
        <v>3836.0974484040999</v>
      </c>
      <c r="F61" s="20">
        <v>0</v>
      </c>
      <c r="G61" s="20">
        <v>1353.5598326442</v>
      </c>
      <c r="H61" s="20">
        <v>62421.647134954001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1912.1209756582</v>
      </c>
      <c r="H63" s="20">
        <v>1912.1209756582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2365.8955945644998</v>
      </c>
      <c r="H64" s="20">
        <v>2365.8955945644998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4278.0165702226996</v>
      </c>
      <c r="H65" s="20">
        <v>4278.0165702226996</v>
      </c>
    </row>
    <row r="66" spans="1:8" ht="16.95" customHeight="1" x14ac:dyDescent="0.3">
      <c r="A66" s="6"/>
      <c r="B66" s="9"/>
      <c r="C66" s="9" t="s">
        <v>75</v>
      </c>
      <c r="D66" s="20">
        <v>57231.989853906001</v>
      </c>
      <c r="E66" s="20">
        <v>3836.0974484040999</v>
      </c>
      <c r="F66" s="20">
        <v>0</v>
      </c>
      <c r="G66" s="20">
        <v>5631.5764028669</v>
      </c>
      <c r="H66" s="20">
        <v>66699.663705176994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1716.9596956171799</v>
      </c>
      <c r="E68" s="20">
        <f>E66 * 3%</f>
        <v>115.082923452123</v>
      </c>
      <c r="F68" s="20">
        <f>F66 * 3%</f>
        <v>0</v>
      </c>
      <c r="G68" s="20">
        <f>G66 * 3%</f>
        <v>168.947292086007</v>
      </c>
      <c r="H68" s="20">
        <f>SUM(D68:G68)</f>
        <v>2000.98991115531</v>
      </c>
    </row>
    <row r="69" spans="1:8" ht="16.95" customHeight="1" x14ac:dyDescent="0.3">
      <c r="A69" s="6"/>
      <c r="B69" s="9"/>
      <c r="C69" s="9" t="s">
        <v>71</v>
      </c>
      <c r="D69" s="20">
        <f>D68</f>
        <v>1716.9596956171799</v>
      </c>
      <c r="E69" s="20">
        <f>E68</f>
        <v>115.082923452123</v>
      </c>
      <c r="F69" s="20">
        <f>F68</f>
        <v>0</v>
      </c>
      <c r="G69" s="20">
        <f>G68</f>
        <v>168.947292086007</v>
      </c>
      <c r="H69" s="20">
        <f>SUM(D69:G69)</f>
        <v>2000.98991115531</v>
      </c>
    </row>
    <row r="70" spans="1:8" ht="16.95" customHeight="1" x14ac:dyDescent="0.3">
      <c r="A70" s="6"/>
      <c r="B70" s="9"/>
      <c r="C70" s="9" t="s">
        <v>70</v>
      </c>
      <c r="D70" s="20">
        <f>D69 + D66</f>
        <v>58948.949549523182</v>
      </c>
      <c r="E70" s="20">
        <f>E69 + E66</f>
        <v>3951.1803718562228</v>
      </c>
      <c r="F70" s="20">
        <f>F69 + F66</f>
        <v>0</v>
      </c>
      <c r="G70" s="20">
        <f>G69 + G66</f>
        <v>5800.5236949529071</v>
      </c>
      <c r="H70" s="20">
        <f>SUM(D70:G70)</f>
        <v>68700.653616332318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11789.789909904637</v>
      </c>
      <c r="E72" s="20">
        <f>E70 * 20%</f>
        <v>790.23607437124463</v>
      </c>
      <c r="F72" s="20">
        <f>F70 * 20%</f>
        <v>0</v>
      </c>
      <c r="G72" s="20">
        <f>G70 * 20%</f>
        <v>1160.1047389905814</v>
      </c>
      <c r="H72" s="20">
        <f>SUM(D72:G72)</f>
        <v>13740.130723266464</v>
      </c>
    </row>
    <row r="73" spans="1:8" ht="16.95" customHeight="1" x14ac:dyDescent="0.3">
      <c r="A73" s="6"/>
      <c r="B73" s="9"/>
      <c r="C73" s="9" t="s">
        <v>66</v>
      </c>
      <c r="D73" s="20">
        <f>D72</f>
        <v>11789.789909904637</v>
      </c>
      <c r="E73" s="20">
        <f>E72</f>
        <v>790.23607437124463</v>
      </c>
      <c r="F73" s="20">
        <f>F72</f>
        <v>0</v>
      </c>
      <c r="G73" s="20">
        <f>G72</f>
        <v>1160.1047389905814</v>
      </c>
      <c r="H73" s="20">
        <f>SUM(D73:G73)</f>
        <v>13740.130723266464</v>
      </c>
    </row>
    <row r="74" spans="1:8" ht="16.95" customHeight="1" x14ac:dyDescent="0.3">
      <c r="A74" s="6"/>
      <c r="B74" s="9"/>
      <c r="C74" s="9" t="s">
        <v>65</v>
      </c>
      <c r="D74" s="20">
        <f>D73 + D70</f>
        <v>70738.739459427816</v>
      </c>
      <c r="E74" s="20">
        <f>E73 + E70</f>
        <v>4741.4164462274675</v>
      </c>
      <c r="F74" s="20">
        <f>F73 + F70</f>
        <v>0</v>
      </c>
      <c r="G74" s="20">
        <f>G73 + G70</f>
        <v>6960.6284339434887</v>
      </c>
      <c r="H74" s="20">
        <f>SUM(D74:G74)</f>
        <v>82440.784339598773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31058.108082866998</v>
      </c>
      <c r="E13" s="19">
        <v>2115.1000231259</v>
      </c>
      <c r="F13" s="19">
        <v>0</v>
      </c>
      <c r="G13" s="19">
        <v>0</v>
      </c>
      <c r="H13" s="19">
        <v>33173.208105992999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31058.108082866998</v>
      </c>
      <c r="E14" s="19">
        <v>2115.1000231259</v>
      </c>
      <c r="F14" s="19">
        <v>0</v>
      </c>
      <c r="G14" s="19">
        <v>0</v>
      </c>
      <c r="H14" s="19">
        <v>33173.208105992999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100.86915162448</v>
      </c>
      <c r="H13" s="19">
        <v>100.86915162448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100.86915162448</v>
      </c>
      <c r="H14" s="19">
        <v>100.86915162448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1912.1209756582</v>
      </c>
      <c r="H13" s="19">
        <v>1912.1209756582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1912.1209756582</v>
      </c>
      <c r="H14" s="19">
        <v>1912.1209756582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23624.470588234999</v>
      </c>
      <c r="E13" s="19">
        <v>1550.1176470588</v>
      </c>
      <c r="F13" s="19">
        <v>0</v>
      </c>
      <c r="G13" s="19">
        <v>0</v>
      </c>
      <c r="H13" s="19">
        <v>25174.588235293999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23624.470588234999</v>
      </c>
      <c r="E14" s="19">
        <v>1550.1176470588</v>
      </c>
      <c r="F14" s="19">
        <v>0</v>
      </c>
      <c r="G14" s="19">
        <v>0</v>
      </c>
      <c r="H14" s="19">
        <v>25174.588235293999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35.029411764705998</v>
      </c>
      <c r="H13" s="19">
        <v>35.029411764705998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35.029411764705998</v>
      </c>
      <c r="H14" s="19">
        <v>35.029411764705998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91" t="s">
        <v>155</v>
      </c>
      <c r="D2" s="91"/>
      <c r="E2" s="91"/>
      <c r="F2" s="91"/>
      <c r="G2" s="91"/>
      <c r="H2" s="91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4" t="s">
        <v>4</v>
      </c>
      <c r="B10" s="94" t="s">
        <v>13</v>
      </c>
      <c r="C10" s="94" t="s">
        <v>82</v>
      </c>
      <c r="D10" s="95" t="s">
        <v>15</v>
      </c>
      <c r="E10" s="96"/>
      <c r="F10" s="96"/>
      <c r="G10" s="96"/>
      <c r="H10" s="97"/>
      <c r="J10" s="5"/>
    </row>
    <row r="11" spans="1:14" ht="59.25" customHeight="1" x14ac:dyDescent="0.3">
      <c r="A11" s="94"/>
      <c r="B11" s="94"/>
      <c r="C11" s="94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2365.8955945644998</v>
      </c>
      <c r="H13" s="19">
        <v>2365.8955945644998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2365.8955945644998</v>
      </c>
      <c r="H14" s="19">
        <v>2365.8955945644998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8" t="s">
        <v>25</v>
      </c>
      <c r="B3" s="99"/>
      <c r="C3" s="45"/>
      <c r="D3" s="43">
        <v>33173.208105992999</v>
      </c>
      <c r="E3" s="41"/>
      <c r="F3" s="41"/>
      <c r="G3" s="41"/>
      <c r="H3" s="48"/>
    </row>
    <row r="4" spans="1:8" x14ac:dyDescent="0.3">
      <c r="A4" s="100" t="s">
        <v>107</v>
      </c>
      <c r="B4" s="42" t="s">
        <v>108</v>
      </c>
      <c r="C4" s="45"/>
      <c r="D4" s="43">
        <v>31058.108082866998</v>
      </c>
      <c r="E4" s="41"/>
      <c r="F4" s="41"/>
      <c r="G4" s="41"/>
      <c r="H4" s="48"/>
    </row>
    <row r="5" spans="1:8" x14ac:dyDescent="0.3">
      <c r="A5" s="100"/>
      <c r="B5" s="42" t="s">
        <v>109</v>
      </c>
      <c r="C5" s="37"/>
      <c r="D5" s="43">
        <v>2115.1000231259</v>
      </c>
      <c r="E5" s="41"/>
      <c r="F5" s="41"/>
      <c r="G5" s="41"/>
      <c r="H5" s="47"/>
    </row>
    <row r="6" spans="1:8" x14ac:dyDescent="0.3">
      <c r="A6" s="101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101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102" t="s">
        <v>84</v>
      </c>
      <c r="B8" s="103"/>
      <c r="C8" s="100" t="s">
        <v>113</v>
      </c>
      <c r="D8" s="44">
        <v>33173.208105992999</v>
      </c>
      <c r="E8" s="41">
        <v>3.3359999999999999</v>
      </c>
      <c r="F8" s="41" t="s">
        <v>112</v>
      </c>
      <c r="G8" s="44">
        <v>9944.007226017</v>
      </c>
      <c r="H8" s="47"/>
    </row>
    <row r="9" spans="1:8" x14ac:dyDescent="0.3">
      <c r="A9" s="104">
        <v>1</v>
      </c>
      <c r="B9" s="42" t="s">
        <v>108</v>
      </c>
      <c r="C9" s="100"/>
      <c r="D9" s="44">
        <v>31058.108082866998</v>
      </c>
      <c r="E9" s="41"/>
      <c r="F9" s="41"/>
      <c r="G9" s="41"/>
      <c r="H9" s="101" t="s">
        <v>25</v>
      </c>
    </row>
    <row r="10" spans="1:8" x14ac:dyDescent="0.3">
      <c r="A10" s="100"/>
      <c r="B10" s="42" t="s">
        <v>109</v>
      </c>
      <c r="C10" s="100"/>
      <c r="D10" s="44">
        <v>2115.1000231259</v>
      </c>
      <c r="E10" s="41"/>
      <c r="F10" s="41"/>
      <c r="G10" s="41"/>
      <c r="H10" s="101"/>
    </row>
    <row r="11" spans="1:8" x14ac:dyDescent="0.3">
      <c r="A11" s="100"/>
      <c r="B11" s="42" t="s">
        <v>110</v>
      </c>
      <c r="C11" s="100"/>
      <c r="D11" s="44">
        <v>0</v>
      </c>
      <c r="E11" s="41"/>
      <c r="F11" s="41"/>
      <c r="G11" s="41"/>
      <c r="H11" s="101"/>
    </row>
    <row r="12" spans="1:8" x14ac:dyDescent="0.3">
      <c r="A12" s="100"/>
      <c r="B12" s="42" t="s">
        <v>111</v>
      </c>
      <c r="C12" s="100"/>
      <c r="D12" s="44">
        <v>0</v>
      </c>
      <c r="E12" s="41"/>
      <c r="F12" s="41"/>
      <c r="G12" s="41"/>
      <c r="H12" s="101"/>
    </row>
    <row r="13" spans="1:8" ht="24.6" x14ac:dyDescent="0.3">
      <c r="A13" s="105" t="s">
        <v>48</v>
      </c>
      <c r="B13" s="99"/>
      <c r="C13" s="37"/>
      <c r="D13" s="43">
        <v>135.89856338919</v>
      </c>
      <c r="E13" s="41"/>
      <c r="F13" s="41"/>
      <c r="G13" s="41"/>
      <c r="H13" s="47"/>
    </row>
    <row r="14" spans="1:8" x14ac:dyDescent="0.3">
      <c r="A14" s="100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100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100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100"/>
      <c r="B17" s="42" t="s">
        <v>111</v>
      </c>
      <c r="C17" s="37"/>
      <c r="D17" s="43">
        <v>100.86915162448</v>
      </c>
      <c r="E17" s="41"/>
      <c r="F17" s="41"/>
      <c r="G17" s="41"/>
      <c r="H17" s="47"/>
    </row>
    <row r="18" spans="1:8" x14ac:dyDescent="0.3">
      <c r="A18" s="102" t="s">
        <v>87</v>
      </c>
      <c r="B18" s="103"/>
      <c r="C18" s="100" t="s">
        <v>113</v>
      </c>
      <c r="D18" s="44">
        <v>100.86915162448</v>
      </c>
      <c r="E18" s="41">
        <v>3.3359999999999999</v>
      </c>
      <c r="F18" s="41" t="s">
        <v>112</v>
      </c>
      <c r="G18" s="44">
        <v>30.236556242351998</v>
      </c>
      <c r="H18" s="47"/>
    </row>
    <row r="19" spans="1:8" x14ac:dyDescent="0.3">
      <c r="A19" s="104">
        <v>1</v>
      </c>
      <c r="B19" s="42" t="s">
        <v>108</v>
      </c>
      <c r="C19" s="100"/>
      <c r="D19" s="44">
        <v>0</v>
      </c>
      <c r="E19" s="41"/>
      <c r="F19" s="41"/>
      <c r="G19" s="41"/>
      <c r="H19" s="101" t="s">
        <v>25</v>
      </c>
    </row>
    <row r="20" spans="1:8" x14ac:dyDescent="0.3">
      <c r="A20" s="100"/>
      <c r="B20" s="42" t="s">
        <v>109</v>
      </c>
      <c r="C20" s="100"/>
      <c r="D20" s="44">
        <v>0</v>
      </c>
      <c r="E20" s="41"/>
      <c r="F20" s="41"/>
      <c r="G20" s="41"/>
      <c r="H20" s="101"/>
    </row>
    <row r="21" spans="1:8" x14ac:dyDescent="0.3">
      <c r="A21" s="100"/>
      <c r="B21" s="42" t="s">
        <v>110</v>
      </c>
      <c r="C21" s="100"/>
      <c r="D21" s="44">
        <v>0</v>
      </c>
      <c r="E21" s="41"/>
      <c r="F21" s="41"/>
      <c r="G21" s="41"/>
      <c r="H21" s="101"/>
    </row>
    <row r="22" spans="1:8" x14ac:dyDescent="0.3">
      <c r="A22" s="100"/>
      <c r="B22" s="42" t="s">
        <v>111</v>
      </c>
      <c r="C22" s="100"/>
      <c r="D22" s="44">
        <v>100.86915162448</v>
      </c>
      <c r="E22" s="41"/>
      <c r="F22" s="41"/>
      <c r="G22" s="41"/>
      <c r="H22" s="101"/>
    </row>
    <row r="23" spans="1:8" x14ac:dyDescent="0.3">
      <c r="A23" s="100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100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100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100"/>
      <c r="B26" s="42" t="s">
        <v>111</v>
      </c>
      <c r="C26" s="37"/>
      <c r="D26" s="43">
        <v>135.89856338919</v>
      </c>
      <c r="E26" s="41"/>
      <c r="F26" s="41"/>
      <c r="G26" s="41"/>
      <c r="H26" s="47"/>
    </row>
    <row r="27" spans="1:8" x14ac:dyDescent="0.3">
      <c r="A27" s="102" t="s">
        <v>96</v>
      </c>
      <c r="B27" s="103"/>
      <c r="C27" s="100" t="s">
        <v>117</v>
      </c>
      <c r="D27" s="44">
        <v>35.029411764705998</v>
      </c>
      <c r="E27" s="41">
        <v>0.6</v>
      </c>
      <c r="F27" s="41" t="s">
        <v>112</v>
      </c>
      <c r="G27" s="44">
        <v>58.382352941176002</v>
      </c>
      <c r="H27" s="47"/>
    </row>
    <row r="28" spans="1:8" x14ac:dyDescent="0.3">
      <c r="A28" s="104">
        <v>1</v>
      </c>
      <c r="B28" s="42" t="s">
        <v>108</v>
      </c>
      <c r="C28" s="100"/>
      <c r="D28" s="44">
        <v>0</v>
      </c>
      <c r="E28" s="41"/>
      <c r="F28" s="41"/>
      <c r="G28" s="41"/>
      <c r="H28" s="101" t="s">
        <v>116</v>
      </c>
    </row>
    <row r="29" spans="1:8" x14ac:dyDescent="0.3">
      <c r="A29" s="100"/>
      <c r="B29" s="42" t="s">
        <v>109</v>
      </c>
      <c r="C29" s="100"/>
      <c r="D29" s="44">
        <v>0</v>
      </c>
      <c r="E29" s="41"/>
      <c r="F29" s="41"/>
      <c r="G29" s="41"/>
      <c r="H29" s="101"/>
    </row>
    <row r="30" spans="1:8" x14ac:dyDescent="0.3">
      <c r="A30" s="100"/>
      <c r="B30" s="42" t="s">
        <v>110</v>
      </c>
      <c r="C30" s="100"/>
      <c r="D30" s="44">
        <v>0</v>
      </c>
      <c r="E30" s="41"/>
      <c r="F30" s="41"/>
      <c r="G30" s="41"/>
      <c r="H30" s="101"/>
    </row>
    <row r="31" spans="1:8" x14ac:dyDescent="0.3">
      <c r="A31" s="100"/>
      <c r="B31" s="42" t="s">
        <v>111</v>
      </c>
      <c r="C31" s="100"/>
      <c r="D31" s="44">
        <v>35.029411764705998</v>
      </c>
      <c r="E31" s="41"/>
      <c r="F31" s="41"/>
      <c r="G31" s="41"/>
      <c r="H31" s="101"/>
    </row>
    <row r="32" spans="1:8" ht="24.6" x14ac:dyDescent="0.3">
      <c r="A32" s="105" t="s">
        <v>64</v>
      </c>
      <c r="B32" s="99"/>
      <c r="C32" s="37"/>
      <c r="D32" s="43">
        <v>1912.1209756582</v>
      </c>
      <c r="E32" s="41"/>
      <c r="F32" s="41"/>
      <c r="G32" s="41"/>
      <c r="H32" s="47"/>
    </row>
    <row r="33" spans="1:8" x14ac:dyDescent="0.3">
      <c r="A33" s="100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100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100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100"/>
      <c r="B36" s="42" t="s">
        <v>111</v>
      </c>
      <c r="C36" s="37"/>
      <c r="D36" s="43">
        <v>1912.1209756582</v>
      </c>
      <c r="E36" s="41"/>
      <c r="F36" s="41"/>
      <c r="G36" s="41"/>
      <c r="H36" s="47"/>
    </row>
    <row r="37" spans="1:8" x14ac:dyDescent="0.3">
      <c r="A37" s="102" t="s">
        <v>64</v>
      </c>
      <c r="B37" s="103"/>
      <c r="C37" s="100" t="s">
        <v>113</v>
      </c>
      <c r="D37" s="44">
        <v>1912.1209756582</v>
      </c>
      <c r="E37" s="41">
        <v>3.3359999999999999</v>
      </c>
      <c r="F37" s="41" t="s">
        <v>112</v>
      </c>
      <c r="G37" s="44">
        <v>573.17775049705995</v>
      </c>
      <c r="H37" s="47"/>
    </row>
    <row r="38" spans="1:8" x14ac:dyDescent="0.3">
      <c r="A38" s="104">
        <v>1</v>
      </c>
      <c r="B38" s="42" t="s">
        <v>108</v>
      </c>
      <c r="C38" s="100"/>
      <c r="D38" s="44">
        <v>0</v>
      </c>
      <c r="E38" s="41"/>
      <c r="F38" s="41"/>
      <c r="G38" s="41"/>
      <c r="H38" s="101" t="s">
        <v>25</v>
      </c>
    </row>
    <row r="39" spans="1:8" x14ac:dyDescent="0.3">
      <c r="A39" s="100"/>
      <c r="B39" s="42" t="s">
        <v>109</v>
      </c>
      <c r="C39" s="100"/>
      <c r="D39" s="44">
        <v>0</v>
      </c>
      <c r="E39" s="41"/>
      <c r="F39" s="41"/>
      <c r="G39" s="41"/>
      <c r="H39" s="101"/>
    </row>
    <row r="40" spans="1:8" x14ac:dyDescent="0.3">
      <c r="A40" s="100"/>
      <c r="B40" s="42" t="s">
        <v>110</v>
      </c>
      <c r="C40" s="100"/>
      <c r="D40" s="44">
        <v>0</v>
      </c>
      <c r="E40" s="41"/>
      <c r="F40" s="41"/>
      <c r="G40" s="41"/>
      <c r="H40" s="101"/>
    </row>
    <row r="41" spans="1:8" x14ac:dyDescent="0.3">
      <c r="A41" s="100"/>
      <c r="B41" s="42" t="s">
        <v>111</v>
      </c>
      <c r="C41" s="100"/>
      <c r="D41" s="44">
        <v>1912.1209756582</v>
      </c>
      <c r="E41" s="41"/>
      <c r="F41" s="41"/>
      <c r="G41" s="41"/>
      <c r="H41" s="101"/>
    </row>
    <row r="42" spans="1:8" ht="24.6" x14ac:dyDescent="0.3">
      <c r="A42" s="105" t="s">
        <v>91</v>
      </c>
      <c r="B42" s="99"/>
      <c r="C42" s="37"/>
      <c r="D42" s="43">
        <v>25174.588235293999</v>
      </c>
      <c r="E42" s="41"/>
      <c r="F42" s="41"/>
      <c r="G42" s="41"/>
      <c r="H42" s="47"/>
    </row>
    <row r="43" spans="1:8" x14ac:dyDescent="0.3">
      <c r="A43" s="100" t="s">
        <v>119</v>
      </c>
      <c r="B43" s="42" t="s">
        <v>108</v>
      </c>
      <c r="C43" s="37"/>
      <c r="D43" s="43">
        <v>23624.470588234999</v>
      </c>
      <c r="E43" s="41"/>
      <c r="F43" s="41"/>
      <c r="G43" s="41"/>
      <c r="H43" s="47"/>
    </row>
    <row r="44" spans="1:8" x14ac:dyDescent="0.3">
      <c r="A44" s="100"/>
      <c r="B44" s="42" t="s">
        <v>109</v>
      </c>
      <c r="C44" s="37"/>
      <c r="D44" s="43">
        <v>1550.1176470588</v>
      </c>
      <c r="E44" s="41"/>
      <c r="F44" s="41"/>
      <c r="G44" s="41"/>
      <c r="H44" s="47"/>
    </row>
    <row r="45" spans="1:8" x14ac:dyDescent="0.3">
      <c r="A45" s="100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100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102" t="s">
        <v>93</v>
      </c>
      <c r="B47" s="103"/>
      <c r="C47" s="100" t="s">
        <v>117</v>
      </c>
      <c r="D47" s="44">
        <v>25174.588235293999</v>
      </c>
      <c r="E47" s="41">
        <v>0.6</v>
      </c>
      <c r="F47" s="41" t="s">
        <v>112</v>
      </c>
      <c r="G47" s="44">
        <v>41957.647058823997</v>
      </c>
      <c r="H47" s="47"/>
    </row>
    <row r="48" spans="1:8" x14ac:dyDescent="0.3">
      <c r="A48" s="104">
        <v>1</v>
      </c>
      <c r="B48" s="42" t="s">
        <v>108</v>
      </c>
      <c r="C48" s="100"/>
      <c r="D48" s="44">
        <v>23624.470588234999</v>
      </c>
      <c r="E48" s="41"/>
      <c r="F48" s="41"/>
      <c r="G48" s="41"/>
      <c r="H48" s="101" t="s">
        <v>116</v>
      </c>
    </row>
    <row r="49" spans="1:8" x14ac:dyDescent="0.3">
      <c r="A49" s="100"/>
      <c r="B49" s="42" t="s">
        <v>109</v>
      </c>
      <c r="C49" s="100"/>
      <c r="D49" s="44">
        <v>1550.1176470588</v>
      </c>
      <c r="E49" s="41"/>
      <c r="F49" s="41"/>
      <c r="G49" s="41"/>
      <c r="H49" s="101"/>
    </row>
    <row r="50" spans="1:8" x14ac:dyDescent="0.3">
      <c r="A50" s="100"/>
      <c r="B50" s="42" t="s">
        <v>110</v>
      </c>
      <c r="C50" s="100"/>
      <c r="D50" s="44">
        <v>0</v>
      </c>
      <c r="E50" s="41"/>
      <c r="F50" s="41"/>
      <c r="G50" s="41"/>
      <c r="H50" s="101"/>
    </row>
    <row r="51" spans="1:8" x14ac:dyDescent="0.3">
      <c r="A51" s="100"/>
      <c r="B51" s="42" t="s">
        <v>111</v>
      </c>
      <c r="C51" s="100"/>
      <c r="D51" s="44">
        <v>0</v>
      </c>
      <c r="E51" s="41"/>
      <c r="F51" s="41"/>
      <c r="G51" s="41"/>
      <c r="H51" s="101"/>
    </row>
    <row r="52" spans="1:8" ht="24.6" x14ac:dyDescent="0.3">
      <c r="A52" s="105" t="s">
        <v>98</v>
      </c>
      <c r="B52" s="99"/>
      <c r="C52" s="37"/>
      <c r="D52" s="43">
        <v>2365.8955945644998</v>
      </c>
      <c r="E52" s="41"/>
      <c r="F52" s="41"/>
      <c r="G52" s="41"/>
      <c r="H52" s="47"/>
    </row>
    <row r="53" spans="1:8" x14ac:dyDescent="0.3">
      <c r="A53" s="100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100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100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100"/>
      <c r="B56" s="42" t="s">
        <v>111</v>
      </c>
      <c r="C56" s="37"/>
      <c r="D56" s="43">
        <v>2365.8955945644998</v>
      </c>
      <c r="E56" s="41"/>
      <c r="F56" s="41"/>
      <c r="G56" s="41"/>
      <c r="H56" s="47"/>
    </row>
    <row r="57" spans="1:8" x14ac:dyDescent="0.3">
      <c r="A57" s="102" t="s">
        <v>98</v>
      </c>
      <c r="B57" s="103"/>
      <c r="C57" s="100" t="s">
        <v>117</v>
      </c>
      <c r="D57" s="44">
        <v>2365.8955945644998</v>
      </c>
      <c r="E57" s="41">
        <v>0.6</v>
      </c>
      <c r="F57" s="41" t="s">
        <v>112</v>
      </c>
      <c r="G57" s="44">
        <v>3943.1593242741001</v>
      </c>
      <c r="H57" s="47"/>
    </row>
    <row r="58" spans="1:8" x14ac:dyDescent="0.3">
      <c r="A58" s="104">
        <v>1</v>
      </c>
      <c r="B58" s="42" t="s">
        <v>108</v>
      </c>
      <c r="C58" s="100"/>
      <c r="D58" s="44">
        <v>0</v>
      </c>
      <c r="E58" s="41"/>
      <c r="F58" s="41"/>
      <c r="G58" s="41"/>
      <c r="H58" s="101" t="s">
        <v>116</v>
      </c>
    </row>
    <row r="59" spans="1:8" x14ac:dyDescent="0.3">
      <c r="A59" s="100"/>
      <c r="B59" s="42" t="s">
        <v>109</v>
      </c>
      <c r="C59" s="100"/>
      <c r="D59" s="44">
        <v>0</v>
      </c>
      <c r="E59" s="41"/>
      <c r="F59" s="41"/>
      <c r="G59" s="41"/>
      <c r="H59" s="101"/>
    </row>
    <row r="60" spans="1:8" x14ac:dyDescent="0.3">
      <c r="A60" s="100"/>
      <c r="B60" s="42" t="s">
        <v>110</v>
      </c>
      <c r="C60" s="100"/>
      <c r="D60" s="44">
        <v>0</v>
      </c>
      <c r="E60" s="41"/>
      <c r="F60" s="41"/>
      <c r="G60" s="41"/>
      <c r="H60" s="101"/>
    </row>
    <row r="61" spans="1:8" x14ac:dyDescent="0.3">
      <c r="A61" s="100"/>
      <c r="B61" s="42" t="s">
        <v>111</v>
      </c>
      <c r="C61" s="100"/>
      <c r="D61" s="44">
        <v>2365.8955945644998</v>
      </c>
      <c r="E61" s="41"/>
      <c r="F61" s="41"/>
      <c r="G61" s="41"/>
      <c r="H61" s="101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106" t="s">
        <v>121</v>
      </c>
      <c r="B64" s="106"/>
      <c r="C64" s="106"/>
      <c r="D64" s="106"/>
      <c r="E64" s="106"/>
      <c r="F64" s="106"/>
      <c r="G64" s="106"/>
      <c r="H64" s="106"/>
    </row>
    <row r="65" spans="1:8" x14ac:dyDescent="0.3">
      <c r="A65" s="106" t="s">
        <v>122</v>
      </c>
      <c r="B65" s="106"/>
      <c r="C65" s="106"/>
      <c r="D65" s="106"/>
      <c r="E65" s="106"/>
      <c r="F65" s="106"/>
      <c r="G65" s="106"/>
      <c r="H65" s="106"/>
    </row>
  </sheetData>
  <mergeCells count="37">
    <mergeCell ref="A64:H64"/>
    <mergeCell ref="A65:H65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2025-11-19T07:34:10Z</dcterms:modified>
</cp:coreProperties>
</file>